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AA9" i="6"/>
  <c r="M8" i="13"/>
  <c r="L8"/>
  <c r="BB8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<sst xmlns="http://schemas.openxmlformats.org/spreadsheetml/2006/main" count="424" uniqueCount="149">
  <si>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</si>
  <si>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</si>
  <si>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</si>
  <si>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</si>
  <si>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</si>
  <si>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</si>
  <si>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</si>
  <si>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</si>
  <si>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</si>
  <si>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</si>
  <si>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</si>
  <si>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</si>
  <si>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</si>
  <si>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</si>
  <si>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</si>
  <si>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</si>
  <si>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</si>
  <si>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</si>
  <si>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</si>
  <si>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</si>
  <si>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</si>
  <si>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</si>
  <si>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</si>
  <si>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</si>
  <si>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</si>
  <si>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</si>
  <si>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</si>
  <si>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</si>
  <si>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</si>
  <si>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</si>
  <si>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</si>
  <si>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</si>
  <si>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</si>
  <si>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</si>
  <si>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</si>
  <si>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</si>
  <si>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</si>
  <si>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</si>
  <si>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</si>
  <si>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</si>
  <si>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</si>
  <si>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</si>
  <si>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</si>
  <si>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</si>
  <si>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</si>
  <si>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</si>
  <si>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</si>
  <si>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</si>
  <si>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</si>
  <si>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</si>
  <si>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</si>
  <si>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</si>
  <si>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</si>
  <si>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</si>
  <si>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</si>
  <si>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</si>
  <si>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</si>
  <si>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</si>
  <si>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</si>
  <si>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</si>
  <si>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</si>
  <si>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</si>
  <si>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</si>
  <si>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</si>
  <si>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</si>
  <si>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</si>
  <si>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</si>
  <si>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</si>
  <si>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</si>
  <si>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</si>
  <si>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</si>
  <si>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</si>
  <si>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</si>
  <si>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</si>
  <si>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</si>
  <si>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</si>
  <si>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</si>
  <si>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</si>
  <si>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</si>
  <si>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</si>
  <si>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</si>
  <si>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</si>
  <si>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</si>
  <si>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</si>
  <si>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</si>
  <si>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</si>
  <si>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</si>
  <si>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</si>
  <si>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</si>
  <si>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</si>
  <si>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</si>
  <si>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</si>
  <si>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</si>
  <si>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</si>
  <si>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</si>
  <si>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</si>
  <si>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</si>
  <si>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</si>
  <si>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</si>
  <si>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</si>
  <si>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</si>
  <si>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</si>
  <si>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</si>
  <si>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</si>
  <si>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</si>
  <si>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</si>
  <si>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</si>
  <si>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</si>
  <si>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</si>
  <si>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</si>
  <si>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</si>
  <si>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</si>
  <si>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</si>
  <si>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</si>
  <si>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</si>
  <si>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</si>
  <si>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</si>
  <si>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</si>
  <si>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</si>
  <si>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</si>
  <si>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</si>
  <si>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</si>
  <si>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</si>
  <si>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</si>
  <si>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</si>
  <si>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</si>
  <si>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</si>
  <si>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</si>
  <si>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</si>
  <si>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</si>
  <si>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</si>
  <si>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</si>
  <si>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</si>
  <si>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</si>
  <si>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</si>
  <si>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</si>
  <si>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</si>
  <si>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</si>
  <si>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</si>
  <si>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</si>
  <si>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</si>
  <si>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</si>
  <si>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</si>
  <si>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</si>
  <si>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</si>
  <si>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</si>
  <si>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</si>
  <si>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</si>
  <si>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01.02.2022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</si>
</sst>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AW8" sqref="AW8: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1030</v>
      </c>
      <c r="M8" s="148">
        <f>'соц.реаб. детей'!G8+дневное!E9+'на дому'!E9+срочное!N10</f>
        <v>311</v>
      </c>
      <c r="N8" s="148">
        <v>3</v>
      </c>
      <c r="O8" s="148">
        <v>2</v>
      </c>
      <c r="P8" s="148">
        <v>66</v>
      </c>
      <c r="Q8" s="148">
        <v>3</v>
      </c>
      <c r="R8" s="148">
        <v>827</v>
      </c>
      <c r="S8" s="148">
        <v>74</v>
      </c>
      <c r="T8" s="148">
        <v>0</v>
      </c>
      <c r="U8" s="148">
        <v>8</v>
      </c>
      <c r="V8" s="148">
        <v>121</v>
      </c>
      <c r="W8" s="148">
        <v>0</v>
      </c>
      <c r="X8" s="148">
        <v>0</v>
      </c>
      <c r="Y8" s="148">
        <v>91</v>
      </c>
      <c r="Z8" s="148">
        <v>91</v>
      </c>
      <c r="AA8" s="148">
        <v>113</v>
      </c>
      <c r="AB8" s="148">
        <v>49</v>
      </c>
      <c r="AC8" s="148">
        <v>13</v>
      </c>
      <c r="AD8" s="148">
        <v>15</v>
      </c>
      <c r="AE8" s="148">
        <v>135</v>
      </c>
      <c r="AF8" s="148">
        <v>10</v>
      </c>
      <c r="AG8" s="148">
        <v>0</v>
      </c>
      <c r="AH8" s="148">
        <v>0</v>
      </c>
      <c r="AI8" s="148">
        <v>4</v>
      </c>
      <c r="AJ8" s="148">
        <v>0</v>
      </c>
      <c r="AK8" s="148">
        <v>0</v>
      </c>
      <c r="AL8" s="148">
        <v>0</v>
      </c>
      <c r="AM8" s="148">
        <v>2400</v>
      </c>
      <c r="AN8" s="148">
        <v>203</v>
      </c>
      <c r="AO8" s="148">
        <v>960</v>
      </c>
      <c r="AP8" s="148">
        <v>827</v>
      </c>
      <c r="AQ8" s="148">
        <v>48</v>
      </c>
      <c r="AR8" s="148">
        <v>337</v>
      </c>
      <c r="AS8" s="148">
        <v>35</v>
      </c>
      <c r="AT8" s="148">
        <v>1175</v>
      </c>
      <c r="AU8" s="148">
        <v>222</v>
      </c>
      <c r="AV8" s="148">
        <v>269</v>
      </c>
      <c r="AW8" s="161">
        <v>178512.32</v>
      </c>
      <c r="AX8" s="161">
        <v>178512.32</v>
      </c>
      <c r="AY8" s="161">
        <v>0</v>
      </c>
      <c r="AZ8" s="161">
        <v>0</v>
      </c>
      <c r="BA8" s="161">
        <v>152431.67999999999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L9" sqref="L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827</v>
      </c>
      <c r="E9" s="150">
        <v>245</v>
      </c>
      <c r="F9" s="157">
        <v>3</v>
      </c>
      <c r="G9" s="157">
        <v>2</v>
      </c>
      <c r="H9" s="157">
        <v>66</v>
      </c>
      <c r="I9" s="157">
        <v>3</v>
      </c>
      <c r="J9" s="158">
        <v>625</v>
      </c>
      <c r="K9" s="158">
        <v>202</v>
      </c>
      <c r="L9" s="158">
        <v>83</v>
      </c>
      <c r="M9" s="159">
        <v>827</v>
      </c>
      <c r="N9" s="159">
        <v>24181</v>
      </c>
      <c r="O9" s="159">
        <v>827</v>
      </c>
      <c r="P9" s="159">
        <v>17659</v>
      </c>
      <c r="Q9" s="159">
        <v>803</v>
      </c>
      <c r="R9" s="159">
        <v>6219</v>
      </c>
      <c r="S9" s="159">
        <v>233</v>
      </c>
      <c r="T9" s="159">
        <v>229</v>
      </c>
      <c r="U9" s="159">
        <v>0</v>
      </c>
      <c r="V9" s="159">
        <v>0</v>
      </c>
      <c r="W9" s="159">
        <v>0</v>
      </c>
      <c r="X9" s="159">
        <v>0</v>
      </c>
      <c r="Y9" s="159">
        <v>57</v>
      </c>
      <c r="Z9" s="159">
        <v>74</v>
      </c>
      <c r="AA9" s="159">
        <v>0</v>
      </c>
      <c r="AB9" s="159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Q10" sqref="Q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121</v>
      </c>
      <c r="E10" s="148">
        <v>121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121</v>
      </c>
      <c r="M10" s="148">
        <v>121</v>
      </c>
      <c r="N10" s="156">
        <v>53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121</v>
      </c>
      <c r="U10" s="100">
        <f>SUM(G10+I10+K10+M10)</f>
        <v>121</v>
      </c>
      <c r="V10" s="100">
        <f>SUM(G10+I10+K10+M10)</f>
        <v>121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9" sqref="J9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3">
        <v>2</v>
      </c>
      <c r="D9" s="153">
        <v>2</v>
      </c>
      <c r="E9" s="153">
        <v>0</v>
      </c>
      <c r="F9" s="153">
        <v>0</v>
      </c>
      <c r="G9" s="153">
        <v>2</v>
      </c>
      <c r="H9" s="154">
        <v>2</v>
      </c>
      <c r="I9" s="155">
        <v>1053</v>
      </c>
      <c r="J9" s="160">
        <v>5416</v>
      </c>
      <c r="K9" s="67"/>
      <c r="L9" s="105">
        <f>SUM(E9+G9)</f>
        <v>2</v>
      </c>
      <c r="M9" s="105">
        <f>SUM(F9+H9)</f>
        <v>2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O9" sqref="O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2">
        <v>5</v>
      </c>
      <c r="D9" s="152">
        <v>74</v>
      </c>
      <c r="E9" s="152">
        <v>5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74</v>
      </c>
      <c r="L9" s="152">
        <v>2302</v>
      </c>
      <c r="M9" s="152">
        <v>74</v>
      </c>
      <c r="N9" s="152">
        <v>858</v>
      </c>
      <c r="O9" s="152">
        <v>74</v>
      </c>
      <c r="P9" s="152">
        <v>999</v>
      </c>
      <c r="Q9" s="152">
        <v>0</v>
      </c>
      <c r="R9" s="152">
        <v>0</v>
      </c>
      <c r="S9" s="152">
        <v>74</v>
      </c>
      <c r="T9" s="152">
        <v>438</v>
      </c>
      <c r="U9" s="152">
        <v>0</v>
      </c>
      <c r="V9" s="152">
        <v>0</v>
      </c>
      <c r="W9" s="152">
        <v>7</v>
      </c>
      <c r="X9" s="152">
        <v>7</v>
      </c>
      <c r="Y9" s="152">
        <v>0</v>
      </c>
      <c r="Z9" s="152">
        <v>0</v>
      </c>
      <c r="AA9" s="37">
        <f>L9-(N9+P9+R9+T9+V9+X9+Z9)</f>
        <v>0</v>
      </c>
      <c r="AB9" s="37"/>
      <c r="AC9" s="37">
        <f>SUM(N9+P9+R9+T9+V9+X9+Z9)</f>
        <v>2302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  <mergeCell ref="A3:A7"/>
    <mergeCell ref="B3:B7"/>
    <mergeCell ref="D3:D6"/>
    <mergeCell ref="C3:C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W8" sqref="W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1">
        <v>1</v>
      </c>
      <c r="D8" s="151">
        <v>8</v>
      </c>
      <c r="E8" s="151">
        <v>8</v>
      </c>
      <c r="F8" s="151">
        <v>0</v>
      </c>
      <c r="G8" s="151">
        <v>8</v>
      </c>
      <c r="H8" s="151">
        <v>307</v>
      </c>
      <c r="I8" s="151">
        <v>8</v>
      </c>
      <c r="J8" s="151">
        <v>61</v>
      </c>
      <c r="K8" s="151">
        <v>8</v>
      </c>
      <c r="L8" s="151">
        <v>66</v>
      </c>
      <c r="M8" s="151">
        <v>8</v>
      </c>
      <c r="N8" s="151">
        <v>61</v>
      </c>
      <c r="O8" s="151">
        <v>8</v>
      </c>
      <c r="P8" s="151">
        <v>17</v>
      </c>
      <c r="Q8" s="151">
        <v>0</v>
      </c>
      <c r="R8" s="151">
        <v>0</v>
      </c>
      <c r="S8" s="151">
        <v>1</v>
      </c>
      <c r="T8" s="151">
        <v>0</v>
      </c>
      <c r="U8" s="151">
        <v>8</v>
      </c>
      <c r="V8" s="151">
        <v>102</v>
      </c>
      <c r="W8" s="72">
        <f>H8-J8-L8-N8-P8-R8-T8-V8</f>
        <v>0</v>
      </c>
      <c r="Y8" s="72">
        <f>SUM(J8+L8+N8+P8+R8+T8+V8)</f>
        <v>307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C2" sqref="C2:D2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24181</v>
      </c>
      <c r="D2" s="68">
        <f>соц.реаб.!L9</f>
        <v>0</v>
      </c>
      <c r="E2" s="34">
        <f>SUM(срочное!G10+срочное!I10+срочное!K10+срочное!M10)</f>
        <v>121</v>
      </c>
      <c r="F2" s="34">
        <f>соц.такси!D9</f>
        <v>2</v>
      </c>
      <c r="G2" s="34">
        <f>дневное!L9</f>
        <v>2302</v>
      </c>
      <c r="H2" s="71">
        <f>'соц.реаб. детей'!H8</f>
        <v>307</v>
      </c>
      <c r="I2" s="68">
        <f>SUM(C2:H2)</f>
        <v>26913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Пользователь Windows</cp:lastModifiedBy>
  <cp:lastPrinted>2022-02-02T07:49:26Z</cp:lastPrinted>
  <dcterms:created xsi:type="dcterms:W3CDTF">2010-04-10T13:22:31Z</dcterms:created>
  <dcterms:modified xsi:type="dcterms:W3CDTF">2022-02-02T07:56:42Z</dcterms:modified>
</cp:coreProperties>
</file>