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 activeTab="8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7" i="13"/>
  <c r="T7" s="1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<sst xmlns="http://schemas.openxmlformats.org/spreadsheetml/2006/main" count="425" uniqueCount="150">
  <si>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</si>
  <si>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</si>
  <si>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</si>
  <si>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</si>
  <si>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</si>
  <si>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</si>
  <si>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</si>
  <si>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</si>
  <si>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</si>
  <si>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</si>
  <si>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</si>
  <si>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</si>
  <si>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</si>
  <si>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</si>
  <si>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</si>
  <si>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</si>
  <si>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</si>
  <si>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</si>
  <si>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</si>
  <si>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</si>
  <si>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</si>
  <si>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</si>
  <si>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</si>
  <si>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</si>
  <si>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</si>
  <si>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</si>
  <si>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</si>
  <si>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</si>
  <si>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</si>
  <si>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</si>
  <si>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</si>
  <si>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</si>
  <si>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</si>
  <si>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</si>
  <si>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</si>
  <si>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</si>
  <si>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</si>
  <si>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</si>
  <si>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</si>
  <si>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</si>
  <si>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</si>
  <si>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</si>
  <si>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</si>
  <si>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</si>
  <si>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</si>
  <si>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</si>
  <si>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</si>
  <si>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</si>
  <si>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</si>
  <si>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</si>
  <si>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</si>
  <si>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</si>
  <si>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</si>
  <si>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</si>
  <si>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</si>
  <si>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</si>
  <si>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</si>
  <si>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</si>
  <si>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</si>
  <si>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</si>
  <si>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</si>
  <si>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</si>
  <si>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</si>
  <si>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</si>
  <si>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</si>
  <si>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</si>
  <si>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</si>
  <si>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</si>
  <si>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</si>
  <si>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</si>
  <si>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</si>
  <si>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</si>
  <si>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</si>
  <si>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</si>
  <si>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</si>
  <si>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</si>
  <si>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</si>
  <si>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</si>
  <si>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</si>
  <si>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</si>
  <si>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</si>
  <si>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</si>
  <si>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</si>
  <si>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</si>
  <si>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</si>
  <si>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</si>
  <si>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</si>
  <si>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</si>
  <si>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</si>
  <si>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</si>
  <si>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</si>
  <si>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</si>
  <si>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</si>
  <si>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</si>
  <si>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</si>
  <si>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</si>
  <si>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</si>
  <si>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</si>
  <si>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</si>
  <si>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</si>
  <si>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</si>
  <si>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</si>
  <si>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</si>
  <si>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</si>
  <si>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</si>
  <si>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</si>
  <si>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</si>
  <si>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</si>
  <si>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</si>
  <si>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</si>
  <si>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</si>
  <si>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</si>
  <si>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</si>
  <si>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</si>
  <si>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</si>
  <si>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</si>
  <si>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</si>
  <si>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</si>
  <si>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</si>
  <si>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</si>
  <si>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</si>
  <si>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</si>
  <si>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</si>
  <si>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</si>
  <si>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</si>
  <si>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</si>
  <si>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</si>
  <si>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</si>
  <si>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</si>
  <si>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</si>
  <si>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</si>
  <si>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</si>
  <si>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</si>
  <si>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</si>
  <si>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</si>
  <si>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</si>
  <si>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</si>
  <si>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</si>
  <si>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</si>
  <si>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</si>
  <si>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</si>
  <si>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</si>
  <si>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</si>
  <si>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</si>
  <si>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</si>
  <si>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</si>
  <si>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</si>
  <si>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</si>
  <si>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</si>
  <si>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01.12.2022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</si>
</sst>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top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top"/>
    </xf>
    <xf numFmtId="1" fontId="9" fillId="4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  <xf numFmtId="2" fontId="14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AX12" sqref="AX12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51">
        <v>12</v>
      </c>
      <c r="D8" s="151">
        <v>5</v>
      </c>
      <c r="E8" s="151">
        <v>5</v>
      </c>
      <c r="F8" s="151">
        <v>0</v>
      </c>
      <c r="G8" s="151">
        <v>1</v>
      </c>
      <c r="H8" s="151">
        <v>1</v>
      </c>
      <c r="I8" s="151">
        <v>0</v>
      </c>
      <c r="J8" s="151">
        <v>0</v>
      </c>
      <c r="K8" s="151">
        <v>0</v>
      </c>
      <c r="L8" s="151">
        <f>R8+S8+T8+U8+V8+W8+X8</f>
        <v>3134</v>
      </c>
      <c r="M8" s="151">
        <v>1021</v>
      </c>
      <c r="N8" s="151">
        <v>3</v>
      </c>
      <c r="O8" s="151">
        <v>2</v>
      </c>
      <c r="P8" s="151">
        <v>75</v>
      </c>
      <c r="Q8" s="151">
        <v>3</v>
      </c>
      <c r="R8" s="151">
        <v>982</v>
      </c>
      <c r="S8" s="151">
        <v>781</v>
      </c>
      <c r="T8" s="151">
        <v>0</v>
      </c>
      <c r="U8" s="151">
        <v>46</v>
      </c>
      <c r="V8" s="151">
        <v>1325</v>
      </c>
      <c r="W8" s="151">
        <v>0</v>
      </c>
      <c r="X8" s="151">
        <v>0</v>
      </c>
      <c r="Y8" s="151">
        <v>70</v>
      </c>
      <c r="Z8" s="151">
        <v>70</v>
      </c>
      <c r="AA8" s="151">
        <v>113</v>
      </c>
      <c r="AB8" s="151">
        <v>49</v>
      </c>
      <c r="AC8" s="151">
        <v>151</v>
      </c>
      <c r="AD8" s="151">
        <v>34</v>
      </c>
      <c r="AE8" s="151">
        <v>1720</v>
      </c>
      <c r="AF8" s="151">
        <v>10</v>
      </c>
      <c r="AG8" s="151">
        <v>0</v>
      </c>
      <c r="AH8" s="151">
        <v>0</v>
      </c>
      <c r="AI8" s="151">
        <v>25</v>
      </c>
      <c r="AJ8" s="151">
        <v>0</v>
      </c>
      <c r="AK8" s="151">
        <v>0</v>
      </c>
      <c r="AL8" s="151">
        <v>0</v>
      </c>
      <c r="AM8" s="151">
        <v>2400</v>
      </c>
      <c r="AN8" s="151">
        <v>2152</v>
      </c>
      <c r="AO8" s="151">
        <v>960</v>
      </c>
      <c r="AP8" s="151">
        <v>982</v>
      </c>
      <c r="AQ8" s="151">
        <v>67</v>
      </c>
      <c r="AR8" s="151">
        <v>3756</v>
      </c>
      <c r="AS8" s="151">
        <v>50</v>
      </c>
      <c r="AT8" s="151">
        <v>11004</v>
      </c>
      <c r="AU8" s="151">
        <v>401</v>
      </c>
      <c r="AV8" s="151">
        <v>3420</v>
      </c>
      <c r="AW8" s="252">
        <v>1801620.81</v>
      </c>
      <c r="AX8" s="252">
        <v>1801620.81</v>
      </c>
      <c r="AY8" s="252">
        <v>0</v>
      </c>
      <c r="AZ8" s="252">
        <v>0</v>
      </c>
      <c r="BA8" s="252">
        <v>61388.59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O8" activePane="bottomRight" state="frozen"/>
      <selection activeCell="K26" sqref="K26"/>
      <selection pane="topRight" activeCell="K26" sqref="K26"/>
      <selection pane="bottomLeft" activeCell="K26" sqref="K26"/>
      <selection pane="bottomRight" activeCell="U27" sqref="U27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49">
        <v>5</v>
      </c>
      <c r="D9" s="149">
        <v>982</v>
      </c>
      <c r="E9" s="149">
        <v>279</v>
      </c>
      <c r="F9" s="157">
        <v>3</v>
      </c>
      <c r="G9" s="157">
        <v>2</v>
      </c>
      <c r="H9" s="157">
        <v>75</v>
      </c>
      <c r="I9" s="157">
        <v>3</v>
      </c>
      <c r="J9" s="158">
        <v>729</v>
      </c>
      <c r="K9" s="158">
        <v>253</v>
      </c>
      <c r="L9" s="158">
        <v>117</v>
      </c>
      <c r="M9" s="159">
        <v>982</v>
      </c>
      <c r="N9" s="159">
        <v>268717</v>
      </c>
      <c r="O9" s="159">
        <v>982</v>
      </c>
      <c r="P9" s="159">
        <v>192112</v>
      </c>
      <c r="Q9" s="159">
        <v>939</v>
      </c>
      <c r="R9" s="159">
        <v>73391</v>
      </c>
      <c r="S9" s="159">
        <v>342</v>
      </c>
      <c r="T9" s="159">
        <v>2612</v>
      </c>
      <c r="U9" s="159">
        <v>0</v>
      </c>
      <c r="V9" s="159">
        <v>0</v>
      </c>
      <c r="W9" s="159">
        <v>0</v>
      </c>
      <c r="X9" s="159">
        <v>0</v>
      </c>
      <c r="Y9" s="159">
        <v>175</v>
      </c>
      <c r="Z9" s="159">
        <v>602</v>
      </c>
      <c r="AA9" s="159">
        <v>0</v>
      </c>
      <c r="AB9" s="159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8"/>
      <c r="AA10" s="148"/>
      <c r="AB10" s="148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  <mergeCell ref="Y5:Z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E19" sqref="E19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51">
        <v>1</v>
      </c>
      <c r="D10" s="151">
        <v>1325</v>
      </c>
      <c r="E10" s="151">
        <v>1325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1325</v>
      </c>
      <c r="M10" s="151">
        <v>1325</v>
      </c>
      <c r="N10" s="153">
        <v>623</v>
      </c>
      <c r="O10" s="151">
        <v>0</v>
      </c>
      <c r="P10" s="151">
        <v>0</v>
      </c>
      <c r="Q10" s="151">
        <v>0</v>
      </c>
      <c r="R10" s="151">
        <v>0</v>
      </c>
      <c r="S10" s="100"/>
      <c r="T10" s="100">
        <f>SUM(F10+H10+J10+L10)</f>
        <v>1325</v>
      </c>
      <c r="U10" s="100">
        <f>SUM(G10+I10+K10+M10)</f>
        <v>1325</v>
      </c>
      <c r="V10" s="100">
        <f>SUM(G10+I10+K10+M10)</f>
        <v>1325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16" sqref="J16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5">
        <v>36</v>
      </c>
      <c r="D9" s="155">
        <v>100</v>
      </c>
      <c r="E9" s="155">
        <v>2</v>
      </c>
      <c r="F9" s="155">
        <v>2</v>
      </c>
      <c r="G9" s="155">
        <v>34</v>
      </c>
      <c r="H9" s="156">
        <v>98</v>
      </c>
      <c r="I9" s="161">
        <v>79057</v>
      </c>
      <c r="J9" s="160">
        <v>68008</v>
      </c>
      <c r="K9" s="67"/>
      <c r="L9" s="105">
        <f>SUM(E9+G9)</f>
        <v>36</v>
      </c>
      <c r="M9" s="105">
        <f>SUM(F9+H9)</f>
        <v>100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W20" sqref="W20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0">
        <v>5</v>
      </c>
      <c r="D9" s="150">
        <v>781</v>
      </c>
      <c r="E9" s="150">
        <v>73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781</v>
      </c>
      <c r="L9" s="150">
        <v>44982</v>
      </c>
      <c r="M9" s="150">
        <v>781</v>
      </c>
      <c r="N9" s="150">
        <v>14992</v>
      </c>
      <c r="O9" s="150">
        <v>781</v>
      </c>
      <c r="P9" s="150">
        <v>17314</v>
      </c>
      <c r="Q9" s="150">
        <v>108</v>
      </c>
      <c r="R9" s="150">
        <v>3803</v>
      </c>
      <c r="S9" s="150">
        <v>781</v>
      </c>
      <c r="T9" s="150">
        <v>8791</v>
      </c>
      <c r="U9" s="154">
        <v>0</v>
      </c>
      <c r="V9" s="154">
        <v>0</v>
      </c>
      <c r="W9" s="150">
        <v>82</v>
      </c>
      <c r="X9" s="150">
        <v>82</v>
      </c>
      <c r="Y9" s="150">
        <v>0</v>
      </c>
      <c r="Z9" s="150">
        <v>0</v>
      </c>
      <c r="AA9" s="37">
        <f>L9-(N9+P9+R9+T9+V9+X9+Z9)</f>
        <v>0</v>
      </c>
      <c r="AB9" s="37"/>
      <c r="AC9" s="37">
        <f>SUM(N9+P9+R9+T9+V9+X9+Z9)</f>
        <v>44982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R27" sqref="R27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E19" sqref="E19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2">
        <v>1</v>
      </c>
      <c r="D8" s="152">
        <v>46</v>
      </c>
      <c r="E8" s="152">
        <v>34</v>
      </c>
      <c r="F8" s="152">
        <v>12</v>
      </c>
      <c r="G8" s="152">
        <v>46</v>
      </c>
      <c r="H8" s="152">
        <v>7168</v>
      </c>
      <c r="I8" s="152">
        <v>46</v>
      </c>
      <c r="J8" s="152">
        <v>1564</v>
      </c>
      <c r="K8" s="152">
        <v>46</v>
      </c>
      <c r="L8" s="152">
        <v>2132</v>
      </c>
      <c r="M8" s="152">
        <v>42</v>
      </c>
      <c r="N8" s="152">
        <v>947</v>
      </c>
      <c r="O8" s="152">
        <v>46</v>
      </c>
      <c r="P8" s="152">
        <v>667</v>
      </c>
      <c r="Q8" s="152">
        <v>0</v>
      </c>
      <c r="R8" s="152">
        <v>0</v>
      </c>
      <c r="S8" s="152">
        <v>9</v>
      </c>
      <c r="T8" s="152">
        <v>9</v>
      </c>
      <c r="U8" s="152">
        <v>46</v>
      </c>
      <c r="V8" s="152">
        <v>1849</v>
      </c>
      <c r="W8" s="72">
        <f>H8-J8-L8-N8-P8-R8-T8-V8</f>
        <v>0</v>
      </c>
      <c r="Y8" s="72">
        <f>SUM(J8+L8+N8+P8+R8+T8+V8)</f>
        <v>7168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F21" sqref="F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268717</v>
      </c>
      <c r="D2" s="68">
        <f>соц.реаб.!L9</f>
        <v>0</v>
      </c>
      <c r="E2" s="34">
        <f>SUM(срочное!G10+срочное!I10+срочное!K10+срочное!M10)</f>
        <v>1325</v>
      </c>
      <c r="F2" s="34">
        <f>соц.такси!D9</f>
        <v>100</v>
      </c>
      <c r="G2" s="34">
        <f>дневное!L9</f>
        <v>44982</v>
      </c>
      <c r="H2" s="71">
        <f>'соц.реаб. детей'!H8</f>
        <v>7168</v>
      </c>
      <c r="I2" s="68">
        <f>SUM(C2:H2)</f>
        <v>322292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Компьютер</cp:lastModifiedBy>
  <cp:lastPrinted>2022-12-01T08:50:50Z</cp:lastPrinted>
  <dcterms:created xsi:type="dcterms:W3CDTF">2010-04-10T13:22:31Z</dcterms:created>
  <dcterms:modified xsi:type="dcterms:W3CDTF">2022-12-01T08:55:04Z</dcterms:modified>
</cp:coreProperties>
</file>